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ijak\Documents\"/>
    </mc:Choice>
  </mc:AlternateContent>
  <xr:revisionPtr revIDLastSave="0" documentId="13_ncr:1_{11F17FF4-83E5-4364-BA0B-A741D7C8E3CB}" xr6:coauthVersionLast="47" xr6:coauthVersionMax="47" xr10:uidLastSave="{00000000-0000-0000-0000-000000000000}"/>
  <bookViews>
    <workbookView xWindow="-105" yWindow="0" windowWidth="14250" windowHeight="15135" xr2:uid="{00000000-000D-0000-FFFF-FFFF00000000}"/>
  </bookViews>
  <sheets>
    <sheet name="obresti" sheetId="2" r:id="rId1"/>
    <sheet name="skladišče " sheetId="1" r:id="rId2"/>
    <sheet name="padavine" sheetId="3" r:id="rId3"/>
    <sheet name="množenje" sheetId="4" r:id="rId4"/>
    <sheet name="kovine" sheetId="5" r:id="rId5"/>
    <sheet name="prebivalci" sheetId="6" r:id="rId6"/>
    <sheet name="ptice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7" l="1"/>
  <c r="E5" i="7"/>
  <c r="F5" i="7"/>
  <c r="G5" i="7"/>
  <c r="C5" i="7"/>
  <c r="G4" i="7"/>
  <c r="D4" i="7"/>
  <c r="E4" i="7"/>
  <c r="F4" i="7"/>
  <c r="C4" i="7"/>
  <c r="H3" i="7"/>
  <c r="E5" i="6"/>
  <c r="F5" i="6"/>
  <c r="G5" i="6"/>
  <c r="H5" i="6"/>
  <c r="I5" i="6"/>
  <c r="J5" i="6"/>
  <c r="K5" i="6"/>
  <c r="L5" i="6"/>
  <c r="M5" i="6"/>
  <c r="D5" i="6"/>
  <c r="C4" i="4" l="1"/>
  <c r="D4" i="4"/>
  <c r="E4" i="4"/>
  <c r="F4" i="4"/>
  <c r="G4" i="4"/>
  <c r="H4" i="4"/>
  <c r="I4" i="4"/>
  <c r="J4" i="4"/>
  <c r="K4" i="4"/>
  <c r="L4" i="4"/>
  <c r="C5" i="4"/>
  <c r="D5" i="4"/>
  <c r="E5" i="4"/>
  <c r="F5" i="4"/>
  <c r="G5" i="4"/>
  <c r="H5" i="4"/>
  <c r="I5" i="4"/>
  <c r="J5" i="4"/>
  <c r="K5" i="4"/>
  <c r="L5" i="4"/>
  <c r="C6" i="4"/>
  <c r="D6" i="4"/>
  <c r="E6" i="4"/>
  <c r="F6" i="4"/>
  <c r="G6" i="4"/>
  <c r="H6" i="4"/>
  <c r="I6" i="4"/>
  <c r="J6" i="4"/>
  <c r="K6" i="4"/>
  <c r="L6" i="4"/>
  <c r="C7" i="4"/>
  <c r="D7" i="4"/>
  <c r="E7" i="4"/>
  <c r="F7" i="4"/>
  <c r="G7" i="4"/>
  <c r="H7" i="4"/>
  <c r="I7" i="4"/>
  <c r="J7" i="4"/>
  <c r="K7" i="4"/>
  <c r="L7" i="4"/>
  <c r="C8" i="4"/>
  <c r="D8" i="4"/>
  <c r="E8" i="4"/>
  <c r="F8" i="4"/>
  <c r="G8" i="4"/>
  <c r="H8" i="4"/>
  <c r="I8" i="4"/>
  <c r="J8" i="4"/>
  <c r="K8" i="4"/>
  <c r="L8" i="4"/>
  <c r="C9" i="4"/>
  <c r="D9" i="4"/>
  <c r="E9" i="4"/>
  <c r="F9" i="4"/>
  <c r="G9" i="4"/>
  <c r="H9" i="4"/>
  <c r="I9" i="4"/>
  <c r="J9" i="4"/>
  <c r="K9" i="4"/>
  <c r="L9" i="4"/>
  <c r="C10" i="4"/>
  <c r="D10" i="4"/>
  <c r="E10" i="4"/>
  <c r="F10" i="4"/>
  <c r="G10" i="4"/>
  <c r="H10" i="4"/>
  <c r="I10" i="4"/>
  <c r="J10" i="4"/>
  <c r="K10" i="4"/>
  <c r="L10" i="4"/>
  <c r="C11" i="4"/>
  <c r="D11" i="4"/>
  <c r="E11" i="4"/>
  <c r="F11" i="4"/>
  <c r="G11" i="4"/>
  <c r="H11" i="4"/>
  <c r="I11" i="4"/>
  <c r="J11" i="4"/>
  <c r="K11" i="4"/>
  <c r="L11" i="4"/>
  <c r="C12" i="4"/>
  <c r="D12" i="4"/>
  <c r="E12" i="4"/>
  <c r="F12" i="4"/>
  <c r="G12" i="4"/>
  <c r="H12" i="4"/>
  <c r="I12" i="4"/>
  <c r="J12" i="4"/>
  <c r="K12" i="4"/>
  <c r="L12" i="4"/>
  <c r="D3" i="4"/>
  <c r="E3" i="4"/>
  <c r="F3" i="4"/>
  <c r="G3" i="4"/>
  <c r="H3" i="4"/>
  <c r="I3" i="4"/>
  <c r="J3" i="4"/>
  <c r="K3" i="4"/>
  <c r="L3" i="4"/>
  <c r="C3" i="4"/>
  <c r="E9" i="3"/>
  <c r="N4" i="3"/>
  <c r="M4" i="3"/>
  <c r="L4" i="3"/>
  <c r="K4" i="3"/>
  <c r="J4" i="3"/>
  <c r="I4" i="3"/>
  <c r="H4" i="3"/>
  <c r="G4" i="3"/>
  <c r="F4" i="3"/>
  <c r="E4" i="3"/>
  <c r="D4" i="3"/>
  <c r="C4" i="3"/>
  <c r="E8" i="3"/>
  <c r="E7" i="3"/>
  <c r="E6" i="3"/>
  <c r="C5" i="2"/>
  <c r="C6" i="2"/>
  <c r="C7" i="2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4" i="2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<sst xmlns="http://schemas.openxmlformats.org/spreadsheetml/2006/main" count="71" uniqueCount="71">
  <si>
    <t>Stanje v skladišču</t>
  </si>
  <si>
    <t>Datum:</t>
  </si>
  <si>
    <t>Proizvod</t>
  </si>
  <si>
    <t>Cena</t>
  </si>
  <si>
    <t>Količina</t>
  </si>
  <si>
    <t>Vrednost</t>
  </si>
  <si>
    <t>Stol</t>
  </si>
  <si>
    <t>Miza</t>
  </si>
  <si>
    <t>Omara A</t>
  </si>
  <si>
    <t>Omara B</t>
  </si>
  <si>
    <t>Omara C</t>
  </si>
  <si>
    <t>Preproga</t>
  </si>
  <si>
    <t>Skupna vrednost zalog</t>
  </si>
  <si>
    <t>Leto</t>
  </si>
  <si>
    <t>Stanje</t>
  </si>
  <si>
    <t>Mesec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</si>
  <si>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</si>
  <si>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</si>
  <si>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</si>
  <si>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</si>
  <si>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</si>
  <si>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</si>
  <si>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</si>
  <si>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</si>
  <si>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</si>
  <si>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</si>
  <si>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</si>
  <si>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</si>
  <si>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Padavine</t>
  </si>
  <si>
    <t>Delež</t>
  </si>
  <si>
    <t>Letna količina</t>
  </si>
  <si>
    <t>Največja mesečna količina</t>
  </si>
  <si>
    <t>Najmanjša mesečna količina</t>
  </si>
  <si>
    <t>Povprečna mesečna količina</t>
  </si>
  <si>
    <t>*</t>
  </si>
  <si>
    <t>Kovine</t>
  </si>
  <si>
    <t>Baker</t>
  </si>
  <si>
    <t>Cink</t>
  </si>
  <si>
    <t>Svinec</t>
  </si>
  <si>
    <t>Zlato</t>
  </si>
  <si>
    <t>Železo</t>
  </si>
  <si>
    <t>Izkop v tonah</t>
  </si>
  <si>
    <t>Starost</t>
  </si>
  <si>
    <t>Moški</t>
  </si>
  <si>
    <t>ženske</t>
  </si>
  <si>
    <t>Število preb.</t>
  </si>
  <si>
    <t>0-5</t>
  </si>
  <si>
    <t>16-20</t>
  </si>
  <si>
    <t>21-30</t>
  </si>
  <si>
    <t>31-40</t>
  </si>
  <si>
    <t>41-50</t>
  </si>
  <si>
    <t>51-60</t>
  </si>
  <si>
    <t>61-70</t>
  </si>
  <si>
    <t>nad 70</t>
  </si>
  <si>
    <t>11-15</t>
  </si>
  <si>
    <t>6-10</t>
  </si>
  <si>
    <t>Vrsta</t>
  </si>
  <si>
    <t>sinica</t>
  </si>
  <si>
    <t>škorec</t>
  </si>
  <si>
    <t>Šinkavec</t>
  </si>
  <si>
    <t>Vrabec</t>
  </si>
  <si>
    <t>Postovka</t>
  </si>
  <si>
    <t>Skupaj</t>
  </si>
  <si>
    <t>Število</t>
  </si>
  <si>
    <t>Fe</t>
  </si>
  <si>
    <t>Pb</t>
  </si>
  <si>
    <t>Zn</t>
  </si>
  <si>
    <t>Cu</t>
  </si>
  <si>
    <t>Au</t>
  </si>
  <si>
    <t>Dekež</t>
  </si>
  <si>
    <t>Ogroženost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</si>
</sst>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indexed="64"/>
      </bottom>
      <diagonal/>
    </border>
    <border>
      <left style="medium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2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8" xfId="0" applyBorder="1"/>
    <xf numFmtId="2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0" borderId="3" xfId="0" applyNumberFormat="1" applyBorder="1"/>
    <xf numFmtId="0" fontId="0" fillId="0" borderId="4" xfId="0" applyBorder="1"/>
    <xf numFmtId="0" fontId="0" fillId="0" borderId="16" xfId="0" applyBorder="1"/>
    <xf numFmtId="0" fontId="0" fillId="0" borderId="17" xfId="0" applyBorder="1"/>
    <xf numFmtId="2" fontId="0" fillId="0" borderId="18" xfId="0" applyNumberFormat="1" applyBorder="1"/>
    <xf numFmtId="0" fontId="0" fillId="2" borderId="20" xfId="0" applyFill="1" applyBorder="1"/>
    <xf numFmtId="2" fontId="0" fillId="2" borderId="21" xfId="0" applyNumberForma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9" xfId="0" applyFont="1" applyFill="1" applyBorder="1"/>
    <xf numFmtId="1" fontId="0" fillId="0" borderId="1" xfId="0" applyNumberFormat="1" applyBorder="1"/>
    <xf numFmtId="10" fontId="0" fillId="0" borderId="1" xfId="1" applyNumberFormat="1" applyFont="1" applyBorder="1"/>
    <xf numFmtId="0" fontId="2" fillId="0" borderId="1" xfId="0" applyFont="1" applyBorder="1"/>
    <xf numFmtId="0" fontId="0" fillId="0" borderId="24" xfId="0" applyBorder="1"/>
    <xf numFmtId="0" fontId="0" fillId="0" borderId="29" xfId="0" applyBorder="1"/>
    <xf numFmtId="0" fontId="0" fillId="2" borderId="27" xfId="0" applyFill="1" applyBorder="1"/>
    <xf numFmtId="0" fontId="0" fillId="2" borderId="28" xfId="0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2" borderId="38" xfId="0" applyFill="1" applyBorder="1"/>
    <xf numFmtId="0" fontId="0" fillId="2" borderId="39" xfId="0" applyFill="1" applyBorder="1"/>
    <xf numFmtId="0" fontId="0" fillId="2" borderId="40" xfId="0" applyFill="1" applyBorder="1"/>
    <xf numFmtId="0" fontId="0" fillId="2" borderId="41" xfId="0" applyFill="1" applyBorder="1"/>
    <xf numFmtId="3" fontId="0" fillId="0" borderId="39" xfId="0" applyNumberFormat="1" applyBorder="1"/>
    <xf numFmtId="3" fontId="0" fillId="0" borderId="40" xfId="0" applyNumberFormat="1" applyBorder="1"/>
    <xf numFmtId="3" fontId="0" fillId="0" borderId="41" xfId="0" applyNumberFormat="1" applyBorder="1"/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 textRotation="90" wrapText="1"/>
    </xf>
    <xf numFmtId="0" fontId="2" fillId="0" borderId="46" xfId="0" applyFont="1" applyBorder="1"/>
    <xf numFmtId="0" fontId="0" fillId="0" borderId="10" xfId="0" applyBorder="1" applyAlignment="1">
      <alignment horizontal="center" textRotation="90" wrapText="1"/>
    </xf>
    <xf numFmtId="0" fontId="2" fillId="0" borderId="47" xfId="0" applyFont="1" applyBorder="1"/>
    <xf numFmtId="0" fontId="0" fillId="0" borderId="4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49" xfId="0" applyFont="1" applyBorder="1" applyAlignment="1">
      <alignment horizontal="center"/>
    </xf>
    <xf numFmtId="49" fontId="2" fillId="0" borderId="49" xfId="0" applyNumberFormat="1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/>
    <xf numFmtId="0" fontId="2" fillId="0" borderId="54" xfId="0" applyFont="1" applyBorder="1" applyAlignment="1"/>
    <xf numFmtId="0" fontId="2" fillId="0" borderId="53" xfId="0" applyFont="1" applyBorder="1" applyAlignment="1">
      <alignment horizontal="center"/>
    </xf>
    <xf numFmtId="0" fontId="0" fillId="0" borderId="55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0" fillId="0" borderId="57" xfId="0" applyFont="1" applyBorder="1" applyAlignment="1">
      <alignment horizontal="center"/>
    </xf>
    <xf numFmtId="0" fontId="2" fillId="2" borderId="62" xfId="0" applyFont="1" applyFill="1" applyBorder="1"/>
    <xf numFmtId="0" fontId="2" fillId="2" borderId="63" xfId="0" applyFont="1" applyFill="1" applyBorder="1"/>
    <xf numFmtId="0" fontId="2" fillId="2" borderId="64" xfId="0" applyFont="1" applyFill="1" applyBorder="1"/>
    <xf numFmtId="0" fontId="2" fillId="2" borderId="65" xfId="0" applyFont="1" applyFill="1" applyBorder="1"/>
    <xf numFmtId="0" fontId="2" fillId="2" borderId="52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2" borderId="60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66" xfId="0" applyBorder="1" applyAlignment="1">
      <alignment horizontal="center"/>
    </xf>
    <xf numFmtId="10" fontId="0" fillId="0" borderId="24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b="1"/>
              <a:t>PADAVINE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padavine!$C$2:$N$2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padavine!$C$3:$N$3</c:f>
              <c:numCache>
                <c:formatCode>General</c:formatCode>
                <c:ptCount val="12"/>
                <c:pt idx="0">
                  <c:v>120</c:v>
                </c:pt>
                <c:pt idx="1">
                  <c:v>45</c:v>
                </c:pt>
                <c:pt idx="2">
                  <c:v>60</c:v>
                </c:pt>
                <c:pt idx="3">
                  <c:v>210</c:v>
                </c:pt>
                <c:pt idx="4">
                  <c:v>160</c:v>
                </c:pt>
                <c:pt idx="5">
                  <c:v>35</c:v>
                </c:pt>
                <c:pt idx="6">
                  <c:v>20</c:v>
                </c:pt>
                <c:pt idx="7">
                  <c:v>80</c:v>
                </c:pt>
                <c:pt idx="8">
                  <c:v>100</c:v>
                </c:pt>
                <c:pt idx="9">
                  <c:v>120</c:v>
                </c:pt>
                <c:pt idx="10">
                  <c:v>90</c:v>
                </c:pt>
                <c:pt idx="1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72-499F-8649-B8B62C196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5920080"/>
        <c:axId val="595921520"/>
        <c:axId val="0"/>
      </c:bar3DChart>
      <c:catAx>
        <c:axId val="595920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Meseci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95921520"/>
        <c:crosses val="autoZero"/>
        <c:auto val="1"/>
        <c:lblAlgn val="ctr"/>
        <c:lblOffset val="100"/>
        <c:noMultiLvlLbl val="0"/>
      </c:catAx>
      <c:valAx>
        <c:axId val="59592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Padavine v 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9592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b="1"/>
              <a:t>Izkop kovin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30"/>
      <c:rotY val="2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92A-417D-A902-F2D89B2C26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92A-417D-A902-F2D89B2C26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92A-417D-A902-F2D89B2C26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92A-417D-A902-F2D89B2C268A}"/>
              </c:ext>
            </c:extLst>
          </c:dPt>
          <c:dPt>
            <c:idx val="4"/>
            <c:bubble3D val="0"/>
            <c:explosion val="11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9B0-41B2-8462-DC0A932AE4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kovine!$K$5:$K$9</c:f>
              <c:strCache>
                <c:ptCount val="5"/>
                <c:pt idx="0">
                  <c:v>Cu</c:v>
                </c:pt>
                <c:pt idx="1">
                  <c:v>Zn</c:v>
                </c:pt>
                <c:pt idx="2">
                  <c:v>Pb</c:v>
                </c:pt>
                <c:pt idx="3">
                  <c:v>Au</c:v>
                </c:pt>
                <c:pt idx="4">
                  <c:v>Fe</c:v>
                </c:pt>
              </c:strCache>
            </c:strRef>
          </c:cat>
          <c:val>
            <c:numRef>
              <c:f>kovine!$C$3:$G$3</c:f>
              <c:numCache>
                <c:formatCode>#,##0</c:formatCode>
                <c:ptCount val="5"/>
                <c:pt idx="0">
                  <c:v>12000</c:v>
                </c:pt>
                <c:pt idx="1">
                  <c:v>11000</c:v>
                </c:pt>
                <c:pt idx="2">
                  <c:v>7000</c:v>
                </c:pt>
                <c:pt idx="3">
                  <c:v>2000</c:v>
                </c:pt>
                <c:pt idx="4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0-41B2-8462-DC0A932AE4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b="1"/>
              <a:t>Prebivalci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7188478022525667E-2"/>
          <c:y val="0.1699971956645959"/>
          <c:w val="0.89749506628127185"/>
          <c:h val="0.5341995379523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prebivalci!$C$3</c:f>
              <c:strCache>
                <c:ptCount val="1"/>
                <c:pt idx="0">
                  <c:v>Moški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prebivalci!$D$2:$M$2</c:f>
              <c:strCache>
                <c:ptCount val="10"/>
                <c:pt idx="0">
                  <c:v>0-5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21-30</c:v>
                </c:pt>
                <c:pt idx="5">
                  <c:v>31-40</c:v>
                </c:pt>
                <c:pt idx="6">
                  <c:v>41-50</c:v>
                </c:pt>
                <c:pt idx="7">
                  <c:v>51-60</c:v>
                </c:pt>
                <c:pt idx="8">
                  <c:v>61-70</c:v>
                </c:pt>
                <c:pt idx="9">
                  <c:v>nad 70</c:v>
                </c:pt>
              </c:strCache>
            </c:strRef>
          </c:cat>
          <c:val>
            <c:numRef>
              <c:f>prebivalci!$D$3:$M$3</c:f>
              <c:numCache>
                <c:formatCode>General</c:formatCode>
                <c:ptCount val="10"/>
                <c:pt idx="0">
                  <c:v>100</c:v>
                </c:pt>
                <c:pt idx="1">
                  <c:v>150</c:v>
                </c:pt>
                <c:pt idx="2">
                  <c:v>140</c:v>
                </c:pt>
                <c:pt idx="3">
                  <c:v>160</c:v>
                </c:pt>
                <c:pt idx="4">
                  <c:v>140</c:v>
                </c:pt>
                <c:pt idx="5">
                  <c:v>100</c:v>
                </c:pt>
                <c:pt idx="6">
                  <c:v>80</c:v>
                </c:pt>
                <c:pt idx="7">
                  <c:v>60</c:v>
                </c:pt>
                <c:pt idx="8">
                  <c:v>80</c:v>
                </c:pt>
                <c:pt idx="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ED-4E28-B37E-5C96C0CE1B69}"/>
            </c:ext>
          </c:extLst>
        </c:ser>
        <c:ser>
          <c:idx val="1"/>
          <c:order val="1"/>
          <c:tx>
            <c:strRef>
              <c:f>prebivalci!$C$4</c:f>
              <c:strCache>
                <c:ptCount val="1"/>
                <c:pt idx="0">
                  <c:v>ženske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prebivalci!$D$2:$M$2</c:f>
              <c:strCache>
                <c:ptCount val="10"/>
                <c:pt idx="0">
                  <c:v>0-5</c:v>
                </c:pt>
                <c:pt idx="1">
                  <c:v>6-10</c:v>
                </c:pt>
                <c:pt idx="2">
                  <c:v>11-15</c:v>
                </c:pt>
                <c:pt idx="3">
                  <c:v>16-20</c:v>
                </c:pt>
                <c:pt idx="4">
                  <c:v>21-30</c:v>
                </c:pt>
                <c:pt idx="5">
                  <c:v>31-40</c:v>
                </c:pt>
                <c:pt idx="6">
                  <c:v>41-50</c:v>
                </c:pt>
                <c:pt idx="7">
                  <c:v>51-60</c:v>
                </c:pt>
                <c:pt idx="8">
                  <c:v>61-70</c:v>
                </c:pt>
                <c:pt idx="9">
                  <c:v>nad 70</c:v>
                </c:pt>
              </c:strCache>
            </c:strRef>
          </c:cat>
          <c:val>
            <c:numRef>
              <c:f>prebivalci!$D$4:$M$4</c:f>
              <c:numCache>
                <c:formatCode>General</c:formatCode>
                <c:ptCount val="10"/>
                <c:pt idx="0">
                  <c:v>130</c:v>
                </c:pt>
                <c:pt idx="1">
                  <c:v>200</c:v>
                </c:pt>
                <c:pt idx="2">
                  <c:v>180</c:v>
                </c:pt>
                <c:pt idx="3">
                  <c:v>120</c:v>
                </c:pt>
                <c:pt idx="4">
                  <c:v>100</c:v>
                </c:pt>
                <c:pt idx="5">
                  <c:v>80</c:v>
                </c:pt>
                <c:pt idx="6">
                  <c:v>100</c:v>
                </c:pt>
                <c:pt idx="7">
                  <c:v>90</c:v>
                </c:pt>
                <c:pt idx="8">
                  <c:v>60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ED-4E28-B37E-5C96C0CE1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353856448"/>
        <c:axId val="1353855968"/>
      </c:barChart>
      <c:catAx>
        <c:axId val="1353856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Starost v letih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53855968"/>
        <c:crosses val="autoZero"/>
        <c:auto val="1"/>
        <c:lblAlgn val="ctr"/>
        <c:lblOffset val="100"/>
        <c:noMultiLvlLbl val="0"/>
      </c:catAx>
      <c:valAx>
        <c:axId val="135385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Število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5385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Število ptic</a:t>
            </a:r>
            <a:r>
              <a:rPr lang="sl-SI" baseline="0"/>
              <a:t> na opazovanem območju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dPt>
            <c:idx val="0"/>
            <c:bubble3D val="0"/>
            <c:explosion val="10"/>
            <c:spPr>
              <a:solidFill>
                <a:schemeClr val="accent1"/>
              </a:solidFill>
              <a:ln w="19050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8C9-444F-BB3A-F93219AD25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ptice!$C$2:$G$2</c:f>
              <c:strCache>
                <c:ptCount val="5"/>
                <c:pt idx="0">
                  <c:v>sinica</c:v>
                </c:pt>
                <c:pt idx="1">
                  <c:v>škorec</c:v>
                </c:pt>
                <c:pt idx="2">
                  <c:v>Šinkavec</c:v>
                </c:pt>
                <c:pt idx="3">
                  <c:v>Vrabec</c:v>
                </c:pt>
                <c:pt idx="4">
                  <c:v>Postovka</c:v>
                </c:pt>
              </c:strCache>
            </c:strRef>
          </c:cat>
          <c:val>
            <c:numRef>
              <c:f>ptice!$C$3:$G$3</c:f>
              <c:numCache>
                <c:formatCode>General</c:formatCode>
                <c:ptCount val="5"/>
                <c:pt idx="0">
                  <c:v>405</c:v>
                </c:pt>
                <c:pt idx="1">
                  <c:v>150</c:v>
                </c:pt>
                <c:pt idx="2">
                  <c:v>70</c:v>
                </c:pt>
                <c:pt idx="3">
                  <c:v>220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44F-BB3A-F93219AD2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328516</xdr:colOff>
      <xdr:row>10</xdr:row>
      <xdr:rowOff>144624</xdr:rowOff>
    </xdr:from>
    <xdr:to>
      <xdr:col>11</xdr:col>
      <xdr:colOff>1944</xdr:colOff>
      <xdr:row>24</xdr:row>
      <xdr:rowOff>166396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4EAEEB52-1888-34C0-B0B2-B0C37A69B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6</xdr:row>
      <xdr:rowOff>100012</xdr:rowOff>
    </xdr:from>
    <xdr:to>
      <xdr:col>8</xdr:col>
      <xdr:colOff>238125</xdr:colOff>
      <xdr:row>20</xdr:row>
      <xdr:rowOff>176212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33271143-FD4C-7349-F1A1-82B21197C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1</xdr:rowOff>
    </xdr:from>
    <xdr:to>
      <xdr:col>13</xdr:col>
      <xdr:colOff>9525</xdr:colOff>
      <xdr:row>20</xdr:row>
      <xdr:rowOff>178595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77BE00A7-CBB9-F486-E230-B5B210BF1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6</xdr:row>
      <xdr:rowOff>9525</xdr:rowOff>
    </xdr:from>
    <xdr:to>
      <xdr:col>8</xdr:col>
      <xdr:colOff>9525</xdr:colOff>
      <xdr:row>21</xdr:row>
      <xdr:rowOff>180975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814330DF-6C3C-6014-5BBC-D5B6A7161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8"/>
  <sheetViews>
    <sheetView tabSelected="1" workbookViewId="0">
      <selection activeCell="E36" sqref="E36"/>
    </sheetView>
  </sheetViews>
  <sheetFormatPr defaultRowHeight="15" x14ac:dyDescent="0.25"/>
  <cols>
    <col min="3" max="3" width="9.5703125" bestFit="1" customWidth="1"/>
  </cols>
  <sheetData>
    <row r="2" spans="2:3" x14ac:dyDescent="0.25">
      <c r="B2" t="s">
        <v>13</v>
      </c>
      <c r="C2" t="s">
        <v>14</v>
      </c>
    </row>
    <row r="3" spans="2:3" x14ac:dyDescent="0.25">
      <c r="B3">
        <v>1972</v>
      </c>
      <c r="C3">
        <v>123.43</v>
      </c>
    </row>
    <row r="4" spans="2:3" x14ac:dyDescent="0.25">
      <c r="B4">
        <v>1973</v>
      </c>
      <c r="C4" s="1">
        <f>C3 + C3*4.75/100</f>
        <v>129.292925</v>
      </c>
    </row>
    <row r="5" spans="2:3" x14ac:dyDescent="0.25">
      <c r="B5">
        <v>1974</v>
      </c>
      <c r="C5" s="1">
        <f t="shared" ref="C5:C38" si="0">C4 + C4*4.75/100</f>
        <v>135.4343389375</v>
      </c>
    </row>
    <row r="6" spans="2:3" x14ac:dyDescent="0.25">
      <c r="B6">
        <v>1975</v>
      </c>
      <c r="C6" s="1">
        <f t="shared" si="0"/>
        <v>141.86747003703124</v>
      </c>
    </row>
    <row r="7" spans="2:3" x14ac:dyDescent="0.25">
      <c r="B7">
        <v>1976</v>
      </c>
      <c r="C7" s="1">
        <f t="shared" si="0"/>
        <v>148.60617486379022</v>
      </c>
    </row>
    <row r="8" spans="2:3" x14ac:dyDescent="0.25">
      <c r="B8">
        <v>1977</v>
      </c>
      <c r="C8" s="1">
        <f t="shared" si="0"/>
        <v>155.66496816982024</v>
      </c>
    </row>
    <row r="9" spans="2:3" x14ac:dyDescent="0.25">
      <c r="B9">
        <v>1978</v>
      </c>
      <c r="C9" s="1">
        <f t="shared" si="0"/>
        <v>163.05905415788669</v>
      </c>
    </row>
    <row r="10" spans="2:3" x14ac:dyDescent="0.25">
      <c r="B10">
        <v>1979</v>
      </c>
      <c r="C10" s="1">
        <f t="shared" si="0"/>
        <v>170.8043592303863</v>
      </c>
    </row>
    <row r="11" spans="2:3" x14ac:dyDescent="0.25">
      <c r="B11">
        <v>1980</v>
      </c>
      <c r="C11" s="1">
        <f t="shared" si="0"/>
        <v>178.91756629382965</v>
      </c>
    </row>
    <row r="12" spans="2:3" x14ac:dyDescent="0.25">
      <c r="B12">
        <v>1981</v>
      </c>
      <c r="C12" s="1">
        <f t="shared" si="0"/>
        <v>187.41615069278657</v>
      </c>
    </row>
    <row r="13" spans="2:3" x14ac:dyDescent="0.25">
      <c r="B13">
        <v>1982</v>
      </c>
      <c r="C13" s="1">
        <f t="shared" si="0"/>
        <v>196.31841785069395</v>
      </c>
    </row>
    <row r="14" spans="2:3" x14ac:dyDescent="0.25">
      <c r="B14">
        <v>1983</v>
      </c>
      <c r="C14" s="1">
        <f t="shared" si="0"/>
        <v>205.64354269860192</v>
      </c>
    </row>
    <row r="15" spans="2:3" x14ac:dyDescent="0.25">
      <c r="B15">
        <v>1984</v>
      </c>
      <c r="C15" s="1">
        <f t="shared" si="0"/>
        <v>215.41161097678551</v>
      </c>
    </row>
    <row r="16" spans="2:3" x14ac:dyDescent="0.25">
      <c r="B16">
        <v>1985</v>
      </c>
      <c r="C16" s="1">
        <f t="shared" si="0"/>
        <v>225.64366249818283</v>
      </c>
    </row>
    <row r="17" spans="2:3" x14ac:dyDescent="0.25">
      <c r="B17">
        <v>1986</v>
      </c>
      <c r="C17" s="1">
        <f t="shared" si="0"/>
        <v>236.36173646684651</v>
      </c>
    </row>
    <row r="18" spans="2:3" x14ac:dyDescent="0.25">
      <c r="B18">
        <v>1987</v>
      </c>
      <c r="C18" s="1">
        <f t="shared" si="0"/>
        <v>247.58891894902172</v>
      </c>
    </row>
    <row r="19" spans="2:3" x14ac:dyDescent="0.25">
      <c r="B19">
        <v>1988</v>
      </c>
      <c r="C19" s="1">
        <f t="shared" si="0"/>
        <v>259.34939259910027</v>
      </c>
    </row>
    <row r="20" spans="2:3" x14ac:dyDescent="0.25">
      <c r="B20">
        <v>1989</v>
      </c>
      <c r="C20" s="1">
        <f t="shared" si="0"/>
        <v>271.66848874755755</v>
      </c>
    </row>
    <row r="21" spans="2:3" x14ac:dyDescent="0.25">
      <c r="B21">
        <v>1990</v>
      </c>
      <c r="C21" s="1">
        <f t="shared" si="0"/>
        <v>284.57274196306651</v>
      </c>
    </row>
    <row r="22" spans="2:3" x14ac:dyDescent="0.25">
      <c r="B22">
        <v>1991</v>
      </c>
      <c r="C22" s="1">
        <f t="shared" si="0"/>
        <v>298.08994720631216</v>
      </c>
    </row>
    <row r="23" spans="2:3" x14ac:dyDescent="0.25">
      <c r="B23">
        <v>1992</v>
      </c>
      <c r="C23" s="1">
        <f t="shared" si="0"/>
        <v>312.24921969861197</v>
      </c>
    </row>
    <row r="24" spans="2:3" x14ac:dyDescent="0.25">
      <c r="B24">
        <v>1993</v>
      </c>
      <c r="C24" s="1">
        <f t="shared" si="0"/>
        <v>327.08105763429603</v>
      </c>
    </row>
    <row r="25" spans="2:3" x14ac:dyDescent="0.25">
      <c r="B25">
        <v>1994</v>
      </c>
      <c r="C25" s="1">
        <f t="shared" si="0"/>
        <v>342.61740787192508</v>
      </c>
    </row>
    <row r="26" spans="2:3" x14ac:dyDescent="0.25">
      <c r="B26">
        <v>1995</v>
      </c>
      <c r="C26" s="1">
        <f t="shared" si="0"/>
        <v>358.89173474584152</v>
      </c>
    </row>
    <row r="27" spans="2:3" x14ac:dyDescent="0.25">
      <c r="B27">
        <v>1996</v>
      </c>
      <c r="C27" s="1">
        <f t="shared" si="0"/>
        <v>375.93909214626899</v>
      </c>
    </row>
    <row r="28" spans="2:3" x14ac:dyDescent="0.25">
      <c r="B28">
        <v>1997</v>
      </c>
      <c r="C28" s="1">
        <f t="shared" si="0"/>
        <v>393.79619902321679</v>
      </c>
    </row>
    <row r="29" spans="2:3" x14ac:dyDescent="0.25">
      <c r="B29">
        <v>1998</v>
      </c>
      <c r="C29" s="1">
        <f t="shared" si="0"/>
        <v>412.50151847681957</v>
      </c>
    </row>
    <row r="30" spans="2:3" x14ac:dyDescent="0.25">
      <c r="B30">
        <v>1999</v>
      </c>
      <c r="C30" s="1">
        <f t="shared" si="0"/>
        <v>432.0953406044685</v>
      </c>
    </row>
    <row r="31" spans="2:3" x14ac:dyDescent="0.25">
      <c r="B31">
        <v>2000</v>
      </c>
      <c r="C31" s="1">
        <f t="shared" si="0"/>
        <v>452.61986928318078</v>
      </c>
    </row>
    <row r="32" spans="2:3" x14ac:dyDescent="0.25">
      <c r="B32">
        <v>2001</v>
      </c>
      <c r="C32" s="1">
        <f t="shared" si="0"/>
        <v>474.11931307413187</v>
      </c>
    </row>
    <row r="33" spans="2:3" x14ac:dyDescent="0.25">
      <c r="B33">
        <v>2002</v>
      </c>
      <c r="C33" s="1">
        <f t="shared" si="0"/>
        <v>496.63998044515313</v>
      </c>
    </row>
    <row r="34" spans="2:3" x14ac:dyDescent="0.25">
      <c r="B34">
        <v>2003</v>
      </c>
      <c r="C34" s="1">
        <f t="shared" si="0"/>
        <v>520.23037951629794</v>
      </c>
    </row>
    <row r="35" spans="2:3" x14ac:dyDescent="0.25">
      <c r="B35">
        <v>2004</v>
      </c>
      <c r="C35" s="1">
        <f t="shared" si="0"/>
        <v>544.94132254332214</v>
      </c>
    </row>
    <row r="36" spans="2:3" x14ac:dyDescent="0.25">
      <c r="B36">
        <v>2005</v>
      </c>
      <c r="C36" s="1">
        <f t="shared" si="0"/>
        <v>570.82603536412989</v>
      </c>
    </row>
    <row r="37" spans="2:3" x14ac:dyDescent="0.25">
      <c r="B37">
        <v>2006</v>
      </c>
      <c r="C37" s="1">
        <f t="shared" si="0"/>
        <v>597.94027204392603</v>
      </c>
    </row>
    <row r="38" spans="2:3" x14ac:dyDescent="0.25">
      <c r="B38">
        <v>2007</v>
      </c>
      <c r="C38" s="1">
        <f t="shared" si="0"/>
        <v>626.34243496601255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1"/>
  <sheetViews>
    <sheetView workbookViewId="0">
      <selection activeCell="F27" sqref="F27"/>
    </sheetView>
  </sheetViews>
  <sheetFormatPr defaultRowHeight="15" x14ac:dyDescent="0.25"/>
  <cols>
    <col min="3" max="3" width="8" bestFit="1" customWidth="1"/>
    <col min="4" max="4" width="10.140625" bestFit="1" customWidth="1"/>
  </cols>
  <sheetData>
    <row r="1" spans="2:5" ht="15.75" thickBot="1" x14ac:dyDescent="0.3"/>
    <row r="2" spans="2:5" x14ac:dyDescent="0.25">
      <c r="B2" s="45" t="s">
        <v>0</v>
      </c>
      <c r="C2" s="46"/>
      <c r="D2" s="46"/>
      <c r="E2" s="47"/>
    </row>
    <row r="3" spans="2:5" ht="15.75" thickBot="1" x14ac:dyDescent="0.3">
      <c r="B3" s="2"/>
      <c r="C3" s="3" t="s">
        <v>1</v>
      </c>
      <c r="D3" s="10">
        <v>46043</v>
      </c>
      <c r="E3" s="11"/>
    </row>
    <row r="4" spans="2:5" ht="15.75" thickBot="1" x14ac:dyDescent="0.3">
      <c r="B4" s="17" t="s">
        <v>2</v>
      </c>
      <c r="C4" s="18" t="s">
        <v>4</v>
      </c>
      <c r="D4" s="18" t="s">
        <v>3</v>
      </c>
      <c r="E4" s="19" t="s">
        <v>5</v>
      </c>
    </row>
    <row r="5" spans="2:5" ht="15.75" thickTop="1" x14ac:dyDescent="0.25">
      <c r="B5" s="7" t="s">
        <v>6</v>
      </c>
      <c r="C5" s="8">
        <v>15</v>
      </c>
      <c r="D5" s="8">
        <v>14.85</v>
      </c>
      <c r="E5" s="9">
        <f t="shared" ref="E5:E10" si="0">D5*C5</f>
        <v>222.75</v>
      </c>
    </row>
    <row r="6" spans="2:5" x14ac:dyDescent="0.25">
      <c r="B6" s="5" t="s">
        <v>7</v>
      </c>
      <c r="C6" s="4">
        <v>4</v>
      </c>
      <c r="D6" s="4">
        <v>47.3</v>
      </c>
      <c r="E6" s="6">
        <f t="shared" si="0"/>
        <v>189.2</v>
      </c>
    </row>
    <row r="7" spans="2:5" x14ac:dyDescent="0.25">
      <c r="B7" s="5" t="s">
        <v>8</v>
      </c>
      <c r="C7" s="4">
        <v>2</v>
      </c>
      <c r="D7" s="4">
        <v>52.55</v>
      </c>
      <c r="E7" s="6">
        <f t="shared" si="0"/>
        <v>105.1</v>
      </c>
    </row>
    <row r="8" spans="2:5" x14ac:dyDescent="0.25">
      <c r="B8" s="5" t="s">
        <v>9</v>
      </c>
      <c r="C8" s="4">
        <v>6</v>
      </c>
      <c r="D8" s="4">
        <v>27.15</v>
      </c>
      <c r="E8" s="6">
        <f t="shared" si="0"/>
        <v>162.89999999999998</v>
      </c>
    </row>
    <row r="9" spans="2:5" x14ac:dyDescent="0.25">
      <c r="B9" s="5" t="s">
        <v>10</v>
      </c>
      <c r="C9" s="4">
        <v>3</v>
      </c>
      <c r="D9" s="4">
        <v>89.9</v>
      </c>
      <c r="E9" s="6">
        <f t="shared" si="0"/>
        <v>269.70000000000005</v>
      </c>
    </row>
    <row r="10" spans="2:5" ht="15.75" thickBot="1" x14ac:dyDescent="0.3">
      <c r="B10" s="12" t="s">
        <v>11</v>
      </c>
      <c r="C10" s="13">
        <v>12</v>
      </c>
      <c r="D10" s="13">
        <v>60</v>
      </c>
      <c r="E10" s="14">
        <f t="shared" si="0"/>
        <v>720</v>
      </c>
    </row>
    <row r="11" spans="2:5" ht="16.5" thickTop="1" thickBot="1" x14ac:dyDescent="0.3">
      <c r="B11" s="20" t="s">
        <v>12</v>
      </c>
      <c r="C11" s="15"/>
      <c r="D11" s="15"/>
      <c r="E11" s="16">
        <f>E5+E6+E7+E8+E9+E10</f>
        <v>1669.65</v>
      </c>
    </row>
  </sheetData>
  <mergeCells count="1"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9"/>
  <sheetViews>
    <sheetView topLeftCell="C1" zoomScale="98" zoomScaleNormal="98" workbookViewId="0">
      <selection activeCell="C16" sqref="C16"/>
    </sheetView>
  </sheetViews>
  <sheetFormatPr defaultRowHeight="15" x14ac:dyDescent="0.25"/>
  <sheetData>
    <row r="2" spans="2:14" x14ac:dyDescent="0.25">
      <c r="B2" s="23" t="s">
        <v>15</v>
      </c>
      <c r="C2" s="23" t="s">
        <v>16</v>
      </c>
      <c r="D2" s="23" t="s">
        <v>17</v>
      </c>
      <c r="E2" s="23" t="s">
        <v>18</v>
      </c>
      <c r="F2" s="23" t="s">
        <v>19</v>
      </c>
      <c r="G2" s="23" t="s">
        <v>20</v>
      </c>
      <c r="H2" s="23" t="s">
        <v>21</v>
      </c>
      <c r="I2" s="23" t="s">
        <v>22</v>
      </c>
      <c r="J2" s="23" t="s">
        <v>23</v>
      </c>
      <c r="K2" s="23" t="s">
        <v>24</v>
      </c>
      <c r="L2" s="23" t="s">
        <v>25</v>
      </c>
      <c r="M2" s="23" t="s">
        <v>26</v>
      </c>
      <c r="N2" s="23" t="s">
        <v>27</v>
      </c>
    </row>
    <row r="3" spans="2:14" x14ac:dyDescent="0.25">
      <c r="B3" s="23" t="s">
        <v>28</v>
      </c>
      <c r="C3" s="4">
        <v>120</v>
      </c>
      <c r="D3" s="4">
        <v>45</v>
      </c>
      <c r="E3" s="4">
        <v>60</v>
      </c>
      <c r="F3" s="4">
        <v>210</v>
      </c>
      <c r="G3" s="4">
        <v>160</v>
      </c>
      <c r="H3" s="4">
        <v>35</v>
      </c>
      <c r="I3" s="4">
        <v>20</v>
      </c>
      <c r="J3" s="4">
        <v>80</v>
      </c>
      <c r="K3" s="4">
        <v>100</v>
      </c>
      <c r="L3" s="4">
        <v>120</v>
      </c>
      <c r="M3" s="4">
        <v>90</v>
      </c>
      <c r="N3" s="4">
        <v>200</v>
      </c>
    </row>
    <row r="4" spans="2:14" x14ac:dyDescent="0.25">
      <c r="B4" s="23" t="s">
        <v>29</v>
      </c>
      <c r="C4" s="22">
        <f>C3/E6</f>
        <v>9.6774193548387094E-2</v>
      </c>
      <c r="D4" s="22">
        <f>D3/E6</f>
        <v>3.6290322580645164E-2</v>
      </c>
      <c r="E4" s="22">
        <f>E3/E6</f>
        <v>4.8387096774193547E-2</v>
      </c>
      <c r="F4" s="22">
        <f>F3/E6</f>
        <v>0.16935483870967741</v>
      </c>
      <c r="G4" s="22">
        <f>G3/E6</f>
        <v>0.12903225806451613</v>
      </c>
      <c r="H4" s="22">
        <f>H3/E6</f>
        <v>2.8225806451612902E-2</v>
      </c>
      <c r="I4" s="22">
        <f>I3/E6</f>
        <v>1.6129032258064516E-2</v>
      </c>
      <c r="J4" s="22">
        <f>J3/E6</f>
        <v>6.4516129032258063E-2</v>
      </c>
      <c r="K4" s="22">
        <f>K3/E6</f>
        <v>8.0645161290322578E-2</v>
      </c>
      <c r="L4" s="22">
        <f>L3/E6</f>
        <v>9.6774193548387094E-2</v>
      </c>
      <c r="M4" s="22">
        <f>M3/E6</f>
        <v>7.2580645161290328E-2</v>
      </c>
      <c r="N4" s="22">
        <f>N3/E6</f>
        <v>0.16129032258064516</v>
      </c>
    </row>
    <row r="6" spans="2:14" x14ac:dyDescent="0.25">
      <c r="B6" s="48" t="s">
        <v>30</v>
      </c>
      <c r="C6" s="49"/>
      <c r="D6" s="50"/>
      <c r="E6" s="4">
        <f>SUM(C3:N3)</f>
        <v>1240</v>
      </c>
    </row>
    <row r="7" spans="2:14" x14ac:dyDescent="0.25">
      <c r="B7" s="23" t="s">
        <v>31</v>
      </c>
      <c r="C7" s="23"/>
      <c r="D7" s="23"/>
      <c r="E7" s="4">
        <f>MAX(C3:N3)</f>
        <v>210</v>
      </c>
    </row>
    <row r="8" spans="2:14" x14ac:dyDescent="0.25">
      <c r="B8" s="23" t="s">
        <v>32</v>
      </c>
      <c r="C8" s="23"/>
      <c r="D8" s="23"/>
      <c r="E8" s="4">
        <f>MIN(C3:N3)</f>
        <v>20</v>
      </c>
    </row>
    <row r="9" spans="2:14" x14ac:dyDescent="0.25">
      <c r="B9" s="23" t="s">
        <v>33</v>
      </c>
      <c r="C9" s="23"/>
      <c r="D9" s="23"/>
      <c r="E9" s="21">
        <f>AVERAGE(C3:N3)</f>
        <v>103.33333333333333</v>
      </c>
    </row>
  </sheetData>
  <mergeCells count="1">
    <mergeCell ref="B6:D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13"/>
  <sheetViews>
    <sheetView workbookViewId="0">
      <selection activeCell="A29" sqref="A29"/>
    </sheetView>
  </sheetViews>
  <sheetFormatPr defaultRowHeight="15" x14ac:dyDescent="0.25"/>
  <sheetData>
    <row r="1" spans="2:12" ht="15.75" thickBot="1" x14ac:dyDescent="0.3"/>
    <row r="2" spans="2:12" ht="16.5" thickTop="1" thickBot="1" x14ac:dyDescent="0.3">
      <c r="B2" s="26" t="s">
        <v>34</v>
      </c>
      <c r="C2" s="30">
        <v>1</v>
      </c>
      <c r="D2" s="31">
        <v>2</v>
      </c>
      <c r="E2" s="31">
        <v>3</v>
      </c>
      <c r="F2" s="31">
        <v>4</v>
      </c>
      <c r="G2" s="31">
        <v>5</v>
      </c>
      <c r="H2" s="31">
        <v>6</v>
      </c>
      <c r="I2" s="31">
        <v>7</v>
      </c>
      <c r="J2" s="31">
        <v>8</v>
      </c>
      <c r="K2" s="31">
        <v>9</v>
      </c>
      <c r="L2" s="32">
        <v>10</v>
      </c>
    </row>
    <row r="3" spans="2:12" ht="15.75" thickTop="1" x14ac:dyDescent="0.25">
      <c r="B3" s="27">
        <v>1</v>
      </c>
      <c r="C3" s="25">
        <f>$B3*C$2</f>
        <v>1</v>
      </c>
      <c r="D3" s="8">
        <f t="shared" ref="D3:L12" si="0">$B3*D$2</f>
        <v>2</v>
      </c>
      <c r="E3" s="8">
        <f t="shared" si="0"/>
        <v>3</v>
      </c>
      <c r="F3" s="8">
        <f t="shared" si="0"/>
        <v>4</v>
      </c>
      <c r="G3" s="8">
        <f t="shared" si="0"/>
        <v>5</v>
      </c>
      <c r="H3" s="8">
        <f t="shared" si="0"/>
        <v>6</v>
      </c>
      <c r="I3" s="8">
        <f t="shared" si="0"/>
        <v>7</v>
      </c>
      <c r="J3" s="8">
        <f t="shared" si="0"/>
        <v>8</v>
      </c>
      <c r="K3" s="8">
        <f t="shared" si="0"/>
        <v>9</v>
      </c>
      <c r="L3" s="33">
        <f t="shared" si="0"/>
        <v>10</v>
      </c>
    </row>
    <row r="4" spans="2:12" x14ac:dyDescent="0.25">
      <c r="B4" s="28">
        <v>2</v>
      </c>
      <c r="C4" s="24">
        <f t="shared" ref="C4:C12" si="1">$B4*C$2</f>
        <v>2</v>
      </c>
      <c r="D4" s="4">
        <f t="shared" si="0"/>
        <v>4</v>
      </c>
      <c r="E4" s="4">
        <f t="shared" si="0"/>
        <v>6</v>
      </c>
      <c r="F4" s="4">
        <f t="shared" si="0"/>
        <v>8</v>
      </c>
      <c r="G4" s="4">
        <f t="shared" si="0"/>
        <v>10</v>
      </c>
      <c r="H4" s="4">
        <f t="shared" si="0"/>
        <v>12</v>
      </c>
      <c r="I4" s="4">
        <f t="shared" si="0"/>
        <v>14</v>
      </c>
      <c r="J4" s="4">
        <f t="shared" si="0"/>
        <v>16</v>
      </c>
      <c r="K4" s="4">
        <f t="shared" si="0"/>
        <v>18</v>
      </c>
      <c r="L4" s="34">
        <f t="shared" si="0"/>
        <v>20</v>
      </c>
    </row>
    <row r="5" spans="2:12" x14ac:dyDescent="0.25">
      <c r="B5" s="28">
        <v>3</v>
      </c>
      <c r="C5" s="24">
        <f t="shared" si="1"/>
        <v>3</v>
      </c>
      <c r="D5" s="4">
        <f t="shared" si="0"/>
        <v>6</v>
      </c>
      <c r="E5" s="4">
        <f t="shared" si="0"/>
        <v>9</v>
      </c>
      <c r="F5" s="4">
        <f t="shared" si="0"/>
        <v>12</v>
      </c>
      <c r="G5" s="4">
        <f t="shared" si="0"/>
        <v>15</v>
      </c>
      <c r="H5" s="4">
        <f t="shared" si="0"/>
        <v>18</v>
      </c>
      <c r="I5" s="4">
        <f t="shared" si="0"/>
        <v>21</v>
      </c>
      <c r="J5" s="4">
        <f t="shared" si="0"/>
        <v>24</v>
      </c>
      <c r="K5" s="4">
        <f t="shared" si="0"/>
        <v>27</v>
      </c>
      <c r="L5" s="34">
        <f t="shared" si="0"/>
        <v>30</v>
      </c>
    </row>
    <row r="6" spans="2:12" x14ac:dyDescent="0.25">
      <c r="B6" s="28">
        <v>4</v>
      </c>
      <c r="C6" s="24">
        <f t="shared" si="1"/>
        <v>4</v>
      </c>
      <c r="D6" s="4">
        <f t="shared" si="0"/>
        <v>8</v>
      </c>
      <c r="E6" s="4">
        <f t="shared" si="0"/>
        <v>12</v>
      </c>
      <c r="F6" s="4">
        <f t="shared" si="0"/>
        <v>16</v>
      </c>
      <c r="G6" s="4">
        <f t="shared" si="0"/>
        <v>20</v>
      </c>
      <c r="H6" s="4">
        <f t="shared" si="0"/>
        <v>24</v>
      </c>
      <c r="I6" s="4">
        <f t="shared" si="0"/>
        <v>28</v>
      </c>
      <c r="J6" s="4">
        <f t="shared" si="0"/>
        <v>32</v>
      </c>
      <c r="K6" s="4">
        <f t="shared" si="0"/>
        <v>36</v>
      </c>
      <c r="L6" s="34">
        <f t="shared" si="0"/>
        <v>40</v>
      </c>
    </row>
    <row r="7" spans="2:12" x14ac:dyDescent="0.25">
      <c r="B7" s="28">
        <v>5</v>
      </c>
      <c r="C7" s="24">
        <f t="shared" si="1"/>
        <v>5</v>
      </c>
      <c r="D7" s="4">
        <f t="shared" si="0"/>
        <v>10</v>
      </c>
      <c r="E7" s="4">
        <f t="shared" si="0"/>
        <v>15</v>
      </c>
      <c r="F7" s="4">
        <f t="shared" si="0"/>
        <v>20</v>
      </c>
      <c r="G7" s="4">
        <f t="shared" si="0"/>
        <v>25</v>
      </c>
      <c r="H7" s="4">
        <f t="shared" si="0"/>
        <v>30</v>
      </c>
      <c r="I7" s="4">
        <f t="shared" si="0"/>
        <v>35</v>
      </c>
      <c r="J7" s="4">
        <f t="shared" si="0"/>
        <v>40</v>
      </c>
      <c r="K7" s="4">
        <f t="shared" si="0"/>
        <v>45</v>
      </c>
      <c r="L7" s="34">
        <f t="shared" si="0"/>
        <v>50</v>
      </c>
    </row>
    <row r="8" spans="2:12" x14ac:dyDescent="0.25">
      <c r="B8" s="28">
        <v>6</v>
      </c>
      <c r="C8" s="24">
        <f t="shared" si="1"/>
        <v>6</v>
      </c>
      <c r="D8" s="4">
        <f t="shared" si="0"/>
        <v>12</v>
      </c>
      <c r="E8" s="4">
        <f t="shared" si="0"/>
        <v>18</v>
      </c>
      <c r="F8" s="4">
        <f t="shared" si="0"/>
        <v>24</v>
      </c>
      <c r="G8" s="4">
        <f t="shared" si="0"/>
        <v>30</v>
      </c>
      <c r="H8" s="4">
        <f t="shared" si="0"/>
        <v>36</v>
      </c>
      <c r="I8" s="4">
        <f t="shared" si="0"/>
        <v>42</v>
      </c>
      <c r="J8" s="4">
        <f t="shared" si="0"/>
        <v>48</v>
      </c>
      <c r="K8" s="4">
        <f t="shared" si="0"/>
        <v>54</v>
      </c>
      <c r="L8" s="34">
        <f t="shared" si="0"/>
        <v>60</v>
      </c>
    </row>
    <row r="9" spans="2:12" x14ac:dyDescent="0.25">
      <c r="B9" s="28">
        <v>7</v>
      </c>
      <c r="C9" s="24">
        <f t="shared" si="1"/>
        <v>7</v>
      </c>
      <c r="D9" s="4">
        <f t="shared" si="0"/>
        <v>14</v>
      </c>
      <c r="E9" s="4">
        <f t="shared" si="0"/>
        <v>21</v>
      </c>
      <c r="F9" s="4">
        <f t="shared" si="0"/>
        <v>28</v>
      </c>
      <c r="G9" s="4">
        <f t="shared" si="0"/>
        <v>35</v>
      </c>
      <c r="H9" s="4">
        <f t="shared" si="0"/>
        <v>42</v>
      </c>
      <c r="I9" s="4">
        <f t="shared" si="0"/>
        <v>49</v>
      </c>
      <c r="J9" s="4">
        <f t="shared" si="0"/>
        <v>56</v>
      </c>
      <c r="K9" s="4">
        <f t="shared" si="0"/>
        <v>63</v>
      </c>
      <c r="L9" s="34">
        <f t="shared" si="0"/>
        <v>70</v>
      </c>
    </row>
    <row r="10" spans="2:12" x14ac:dyDescent="0.25">
      <c r="B10" s="28">
        <v>8</v>
      </c>
      <c r="C10" s="24">
        <f t="shared" si="1"/>
        <v>8</v>
      </c>
      <c r="D10" s="4">
        <f t="shared" si="0"/>
        <v>16</v>
      </c>
      <c r="E10" s="4">
        <f t="shared" si="0"/>
        <v>24</v>
      </c>
      <c r="F10" s="4">
        <f t="shared" si="0"/>
        <v>32</v>
      </c>
      <c r="G10" s="4">
        <f t="shared" si="0"/>
        <v>40</v>
      </c>
      <c r="H10" s="4">
        <f t="shared" si="0"/>
        <v>48</v>
      </c>
      <c r="I10" s="4">
        <f t="shared" si="0"/>
        <v>56</v>
      </c>
      <c r="J10" s="4">
        <f t="shared" si="0"/>
        <v>64</v>
      </c>
      <c r="K10" s="4">
        <f t="shared" si="0"/>
        <v>72</v>
      </c>
      <c r="L10" s="34">
        <f t="shared" si="0"/>
        <v>80</v>
      </c>
    </row>
    <row r="11" spans="2:12" x14ac:dyDescent="0.25">
      <c r="B11" s="28">
        <v>9</v>
      </c>
      <c r="C11" s="24">
        <f t="shared" si="1"/>
        <v>9</v>
      </c>
      <c r="D11" s="4">
        <f t="shared" si="0"/>
        <v>18</v>
      </c>
      <c r="E11" s="4">
        <f t="shared" si="0"/>
        <v>27</v>
      </c>
      <c r="F11" s="4">
        <f t="shared" si="0"/>
        <v>36</v>
      </c>
      <c r="G11" s="4">
        <f t="shared" si="0"/>
        <v>45</v>
      </c>
      <c r="H11" s="4">
        <f t="shared" si="0"/>
        <v>54</v>
      </c>
      <c r="I11" s="4">
        <f t="shared" si="0"/>
        <v>63</v>
      </c>
      <c r="J11" s="4">
        <f t="shared" si="0"/>
        <v>72</v>
      </c>
      <c r="K11" s="4">
        <f t="shared" si="0"/>
        <v>81</v>
      </c>
      <c r="L11" s="34">
        <f t="shared" si="0"/>
        <v>90</v>
      </c>
    </row>
    <row r="12" spans="2:12" ht="15.75" thickBot="1" x14ac:dyDescent="0.3">
      <c r="B12" s="29">
        <v>10</v>
      </c>
      <c r="C12" s="35">
        <f t="shared" si="1"/>
        <v>10</v>
      </c>
      <c r="D12" s="36">
        <f t="shared" si="0"/>
        <v>20</v>
      </c>
      <c r="E12" s="36">
        <f t="shared" si="0"/>
        <v>30</v>
      </c>
      <c r="F12" s="36">
        <f t="shared" si="0"/>
        <v>40</v>
      </c>
      <c r="G12" s="36">
        <f t="shared" si="0"/>
        <v>50</v>
      </c>
      <c r="H12" s="36">
        <f t="shared" si="0"/>
        <v>60</v>
      </c>
      <c r="I12" s="36">
        <f t="shared" si="0"/>
        <v>70</v>
      </c>
      <c r="J12" s="36">
        <f t="shared" si="0"/>
        <v>80</v>
      </c>
      <c r="K12" s="36">
        <f t="shared" si="0"/>
        <v>90</v>
      </c>
      <c r="L12" s="37">
        <f t="shared" si="0"/>
        <v>100</v>
      </c>
    </row>
    <row r="13" spans="2:12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9"/>
  <sheetViews>
    <sheetView workbookViewId="0">
      <selection activeCell="K32" sqref="K32"/>
    </sheetView>
  </sheetViews>
  <sheetFormatPr defaultRowHeight="15" x14ac:dyDescent="0.25"/>
  <cols>
    <col min="2" max="2" width="12.7109375" bestFit="1" customWidth="1"/>
  </cols>
  <sheetData>
    <row r="1" spans="2:11" ht="15.75" thickBot="1" x14ac:dyDescent="0.3"/>
    <row r="2" spans="2:11" ht="15.75" thickBot="1" x14ac:dyDescent="0.3">
      <c r="B2" s="38" t="s">
        <v>35</v>
      </c>
      <c r="C2" s="39" t="s">
        <v>36</v>
      </c>
      <c r="D2" s="40" t="s">
        <v>37</v>
      </c>
      <c r="E2" s="40" t="s">
        <v>38</v>
      </c>
      <c r="F2" s="40" t="s">
        <v>39</v>
      </c>
      <c r="G2" s="41" t="s">
        <v>40</v>
      </c>
    </row>
    <row r="3" spans="2:11" ht="15.75" thickBot="1" x14ac:dyDescent="0.3">
      <c r="B3" s="38" t="s">
        <v>41</v>
      </c>
      <c r="C3" s="42">
        <v>12000</v>
      </c>
      <c r="D3" s="43">
        <v>11000</v>
      </c>
      <c r="E3" s="43">
        <v>7000</v>
      </c>
      <c r="F3" s="43">
        <v>2000</v>
      </c>
      <c r="G3" s="44">
        <v>25000</v>
      </c>
    </row>
    <row r="5" spans="2:11" x14ac:dyDescent="0.25">
      <c r="K5" t="s">
        <v>67</v>
      </c>
    </row>
    <row r="6" spans="2:11" x14ac:dyDescent="0.25">
      <c r="K6" t="s">
        <v>66</v>
      </c>
    </row>
    <row r="7" spans="2:11" x14ac:dyDescent="0.25">
      <c r="K7" t="s">
        <v>65</v>
      </c>
    </row>
    <row r="8" spans="2:11" x14ac:dyDescent="0.25">
      <c r="K8" t="s">
        <v>68</v>
      </c>
    </row>
    <row r="9" spans="2:11" x14ac:dyDescent="0.25">
      <c r="K9" t="s">
        <v>64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5"/>
  <sheetViews>
    <sheetView zoomScaleNormal="100" workbookViewId="0">
      <selection activeCell="L28" sqref="L28"/>
    </sheetView>
  </sheetViews>
  <sheetFormatPr defaultRowHeight="15" x14ac:dyDescent="0.25"/>
  <cols>
    <col min="2" max="2" width="12.28515625" bestFit="1" customWidth="1"/>
  </cols>
  <sheetData>
    <row r="1" spans="2:13" ht="15.75" thickBot="1" x14ac:dyDescent="0.3"/>
    <row r="2" spans="2:13" ht="15.75" thickBot="1" x14ac:dyDescent="0.3">
      <c r="B2" s="65" t="s">
        <v>42</v>
      </c>
      <c r="C2" s="66"/>
      <c r="D2" s="67" t="s">
        <v>46</v>
      </c>
      <c r="E2" s="63" t="s">
        <v>55</v>
      </c>
      <c r="F2" s="63" t="s">
        <v>54</v>
      </c>
      <c r="G2" s="62" t="s">
        <v>47</v>
      </c>
      <c r="H2" s="62" t="s">
        <v>48</v>
      </c>
      <c r="I2" s="62" t="s">
        <v>49</v>
      </c>
      <c r="J2" s="62" t="s">
        <v>50</v>
      </c>
      <c r="K2" s="62" t="s">
        <v>51</v>
      </c>
      <c r="L2" s="62" t="s">
        <v>52</v>
      </c>
      <c r="M2" s="64" t="s">
        <v>53</v>
      </c>
    </row>
    <row r="3" spans="2:13" ht="24.75" customHeight="1" thickTop="1" x14ac:dyDescent="0.25">
      <c r="B3" s="57" t="s">
        <v>45</v>
      </c>
      <c r="C3" s="58" t="s">
        <v>43</v>
      </c>
      <c r="D3" s="59">
        <v>100</v>
      </c>
      <c r="E3" s="60">
        <v>150</v>
      </c>
      <c r="F3" s="60">
        <v>140</v>
      </c>
      <c r="G3" s="60">
        <v>160</v>
      </c>
      <c r="H3" s="60">
        <v>140</v>
      </c>
      <c r="I3" s="60">
        <v>100</v>
      </c>
      <c r="J3" s="60">
        <v>80</v>
      </c>
      <c r="K3" s="60">
        <v>60</v>
      </c>
      <c r="L3" s="60">
        <v>80</v>
      </c>
      <c r="M3" s="61">
        <v>30</v>
      </c>
    </row>
    <row r="4" spans="2:13" ht="20.25" customHeight="1" thickBot="1" x14ac:dyDescent="0.3">
      <c r="B4" s="55"/>
      <c r="C4" s="56" t="s">
        <v>44</v>
      </c>
      <c r="D4" s="52">
        <v>130</v>
      </c>
      <c r="E4" s="53">
        <v>200</v>
      </c>
      <c r="F4" s="53">
        <v>180</v>
      </c>
      <c r="G4" s="53">
        <v>120</v>
      </c>
      <c r="H4" s="53">
        <v>100</v>
      </c>
      <c r="I4" s="53">
        <v>80</v>
      </c>
      <c r="J4" s="53">
        <v>100</v>
      </c>
      <c r="K4" s="53">
        <v>90</v>
      </c>
      <c r="L4" s="53">
        <v>60</v>
      </c>
      <c r="M4" s="54">
        <v>20</v>
      </c>
    </row>
    <row r="5" spans="2:13" ht="16.5" thickTop="1" thickBot="1" x14ac:dyDescent="0.3">
      <c r="D5" s="68" t="str">
        <f>IF(D3&lt;D4,"Ž","M")</f>
        <v>Ž</v>
      </c>
      <c r="E5" s="69" t="str">
        <f t="shared" ref="E5:M5" si="0">IF(E3&lt;E4,"Ž","M")</f>
        <v>Ž</v>
      </c>
      <c r="F5" s="69" t="str">
        <f t="shared" si="0"/>
        <v>Ž</v>
      </c>
      <c r="G5" s="69" t="str">
        <f t="shared" si="0"/>
        <v>M</v>
      </c>
      <c r="H5" s="69" t="str">
        <f t="shared" si="0"/>
        <v>M</v>
      </c>
      <c r="I5" s="69" t="str">
        <f t="shared" si="0"/>
        <v>M</v>
      </c>
      <c r="J5" s="69" t="str">
        <f t="shared" si="0"/>
        <v>Ž</v>
      </c>
      <c r="K5" s="69" t="str">
        <f t="shared" si="0"/>
        <v>Ž</v>
      </c>
      <c r="L5" s="69" t="str">
        <f t="shared" si="0"/>
        <v>M</v>
      </c>
      <c r="M5" s="70" t="str">
        <f t="shared" si="0"/>
        <v>M</v>
      </c>
    </row>
  </sheetData>
  <mergeCells count="2">
    <mergeCell ref="B3:B4"/>
    <mergeCell ref="B2:C2"/>
  </mergeCells>
  <pageMargins left="0.7" right="0.7" top="0.75" bottom="0.75" header="0.3" footer="0.3"/>
  <ignoredErrors>
    <ignoredError sqref="F2" twoDigitTextYear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5"/>
  <sheetViews>
    <sheetView workbookViewId="0">
      <selection activeCell="J8" sqref="J8"/>
    </sheetView>
  </sheetViews>
  <sheetFormatPr defaultRowHeight="15" x14ac:dyDescent="0.25"/>
  <cols>
    <col min="2" max="2" width="11.140625" bestFit="1" customWidth="1"/>
  </cols>
  <sheetData>
    <row r="1" spans="2:8" ht="15.75" thickBot="1" x14ac:dyDescent="0.3"/>
    <row r="2" spans="2:8" ht="15.75" thickBot="1" x14ac:dyDescent="0.3">
      <c r="B2" s="71" t="s">
        <v>56</v>
      </c>
      <c r="C2" s="75" t="s">
        <v>57</v>
      </c>
      <c r="D2" s="76" t="s">
        <v>58</v>
      </c>
      <c r="E2" s="76" t="s">
        <v>59</v>
      </c>
      <c r="F2" s="76" t="s">
        <v>60</v>
      </c>
      <c r="G2" s="77" t="s">
        <v>61</v>
      </c>
      <c r="H2" s="78" t="s">
        <v>62</v>
      </c>
    </row>
    <row r="3" spans="2:8" ht="16.5" thickTop="1" thickBot="1" x14ac:dyDescent="0.3">
      <c r="B3" s="72" t="s">
        <v>63</v>
      </c>
      <c r="C3" s="79">
        <v>405</v>
      </c>
      <c r="D3" s="60">
        <v>150</v>
      </c>
      <c r="E3" s="60">
        <v>70</v>
      </c>
      <c r="F3" s="60">
        <v>220</v>
      </c>
      <c r="G3" s="80">
        <v>17</v>
      </c>
      <c r="H3" s="81">
        <f>SUM(C3:G3)</f>
        <v>862</v>
      </c>
    </row>
    <row r="4" spans="2:8" x14ac:dyDescent="0.25">
      <c r="B4" s="73" t="s">
        <v>69</v>
      </c>
      <c r="C4" s="82">
        <f>C3/$H$3</f>
        <v>0.46983758700696054</v>
      </c>
      <c r="D4" s="83">
        <f t="shared" ref="D4:G4" si="0">D3/$H$3</f>
        <v>0.1740139211136891</v>
      </c>
      <c r="E4" s="83">
        <f t="shared" si="0"/>
        <v>8.1206496519721574E-2</v>
      </c>
      <c r="F4" s="83">
        <f t="shared" si="0"/>
        <v>0.25522041763341069</v>
      </c>
      <c r="G4" s="84">
        <f>G3/H3</f>
        <v>1.9721577726218097E-2</v>
      </c>
      <c r="H4" s="51"/>
    </row>
    <row r="5" spans="2:8" ht="15.75" thickBot="1" x14ac:dyDescent="0.3">
      <c r="B5" s="74" t="s">
        <v>70</v>
      </c>
      <c r="C5" s="85" t="str">
        <f xml:space="preserve"> IF(C3&lt;100,"da","ne")</f>
        <v>ne</v>
      </c>
      <c r="D5" s="86" t="str">
        <f t="shared" ref="D5:G5" si="1" xml:space="preserve"> IF(D3&lt;100,"da","ne")</f>
        <v>ne</v>
      </c>
      <c r="E5" s="86" t="str">
        <f t="shared" si="1"/>
        <v>da</v>
      </c>
      <c r="F5" s="86" t="str">
        <f t="shared" si="1"/>
        <v>ne</v>
      </c>
      <c r="G5" s="87" t="str">
        <f t="shared" si="1"/>
        <v>da</v>
      </c>
      <c r="H5" s="5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obresti</vt:lpstr>
      <vt:lpstr>skladišče </vt:lpstr>
      <vt:lpstr>padavine</vt:lpstr>
      <vt:lpstr>množenje</vt:lpstr>
      <vt:lpstr>kovine</vt:lpstr>
      <vt:lpstr>prebivalci</vt:lpstr>
      <vt:lpstr>ptice</vt:lpstr>
    </vt:vector>
  </TitlesOfParts>
  <Company>OŠ Stara Cerkev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Osnovna šola Stara Cerkev</dc:creator>
  <cp:lastModifiedBy>dijak</cp:lastModifiedBy>
  <dcterms:created xsi:type="dcterms:W3CDTF">2017-10-26T08:06:18Z</dcterms:created>
  <dcterms:modified xsi:type="dcterms:W3CDTF">2026-02-02T12:11:41Z</dcterms:modified>
</cp:coreProperties>
</file>